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60" windowWidth="15075" windowHeight="8985" activeTab="1"/>
  </bookViews>
  <sheets>
    <sheet name="Př. 2.1" sheetId="1" r:id="rId1"/>
    <sheet name="Př. 2.2" sheetId="2" r:id="rId2"/>
  </sheets>
  <definedNames/>
  <calcPr fullCalcOnLoad="1"/>
</workbook>
</file>

<file path=xl/sharedStrings.xml><?xml version="1.0" encoding="utf-8"?>
<sst xmlns="http://schemas.openxmlformats.org/spreadsheetml/2006/main" count="66" uniqueCount="38">
  <si>
    <t>hrubá mzda</t>
  </si>
  <si>
    <t>zdravotní pojištění</t>
  </si>
  <si>
    <t>sociální zabezpečení</t>
  </si>
  <si>
    <t>čistá mzda</t>
  </si>
  <si>
    <t>pan Fuxa</t>
  </si>
  <si>
    <t>paní Fuxová</t>
  </si>
  <si>
    <t>= 17784 + 17228 =</t>
  </si>
  <si>
    <t>= 16817 + 18195 =</t>
  </si>
  <si>
    <t>= 15850 + 19162 =</t>
  </si>
  <si>
    <t>osoba</t>
  </si>
  <si>
    <t>pan Pohoda</t>
  </si>
  <si>
    <t>pan Zvídavý</t>
  </si>
  <si>
    <t>paní Zvídavá</t>
  </si>
  <si>
    <t>pan Stálý</t>
  </si>
  <si>
    <t>paní Stálá</t>
  </si>
  <si>
    <t>Všechny varianty přináší do rodinného rozpočtu stejnou částku.</t>
  </si>
  <si>
    <t>I když má pan Zvídavý o 1 600 Kč vyšší hrubou měsíční mzdu než pan Pohoda, má pouze o 200 Kč vyšší čistou měsíční mzdu, a to</t>
  </si>
  <si>
    <t>1. Manželé Zvídaví jsou bezdětní a pan Pohoda uplatňuje slevu na dítě.</t>
  </si>
  <si>
    <t>2.Pan Zvídavý má vzhledem k vyššímu příjmu i vyšší základ daně, zdravotní pojištění a sociální zabezpečení.</t>
  </si>
  <si>
    <t>obě děti uplatňuje pan Fuxa</t>
  </si>
  <si>
    <t>a)</t>
  </si>
  <si>
    <t>každý z manželů uplatňuje jedno dítě</t>
  </si>
  <si>
    <t>b)</t>
  </si>
  <si>
    <t>c)</t>
  </si>
  <si>
    <t>obě děti uplatňuje  paní Fuxová</t>
  </si>
  <si>
    <t>Příjem pro rodinný rozpočet</t>
  </si>
  <si>
    <t>superhrubá mzda</t>
  </si>
  <si>
    <t>z následujících důvodů:</t>
  </si>
  <si>
    <r>
      <t xml:space="preserve">superhrubá mzda </t>
    </r>
    <r>
      <rPr>
        <sz val="8"/>
        <rFont val="Arial"/>
        <family val="2"/>
      </rPr>
      <t>(zaokrouhlena nahoru na stovky)</t>
    </r>
  </si>
  <si>
    <t>daň</t>
  </si>
  <si>
    <t>daňová povinnost</t>
  </si>
  <si>
    <t xml:space="preserve">synovec </t>
  </si>
  <si>
    <t xml:space="preserve"> daňová povinnost</t>
  </si>
  <si>
    <r>
      <t xml:space="preserve">superhrubá mzda </t>
    </r>
    <r>
      <rPr>
        <b/>
        <sz val="8"/>
        <rFont val="Arial"/>
        <family val="2"/>
      </rPr>
      <t>(zaokrouhleno nahoru na stovky</t>
    </r>
    <r>
      <rPr>
        <b/>
        <sz val="10"/>
        <rFont val="Arial"/>
        <family val="2"/>
      </rPr>
      <t>)</t>
    </r>
  </si>
  <si>
    <t>Synovec Pana Pohody má měsíční mzdu do 10 222 Kč, tudíž nemá žádnou daňovou povinnost.</t>
  </si>
  <si>
    <t xml:space="preserve">Pan Pohoda má daňovou povinnost -22 Kč, tudíž nebude platit žádnou daň. </t>
  </si>
  <si>
    <t xml:space="preserve">Vzhledem k tomu, že zápornou daňovou povinnost získal na základě daňového </t>
  </si>
  <si>
    <t xml:space="preserve">zvýhodnění na dítě, vrátí se mu toto v ročním daňovém vyúčtování.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</si>
</sst>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s>
  <fonts count="7">
    <font>
      <sz val="10"/>
      <name val="Arial"/>
      <family val="0"/>
    </font>
    <font>
      <sz val="8"/>
      <name val="Arial"/>
      <family val="0"/>
    </font>
    <font>
      <b/>
      <sz val="10"/>
      <name val="Arial"/>
      <family val="2"/>
    </font>
    <font>
      <b/>
      <u val="single"/>
      <sz val="10"/>
      <name val="Arial"/>
      <family val="2"/>
    </font>
    <font>
      <b/>
      <sz val="8"/>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color indexed="63"/>
      </right>
      <top style="thin"/>
      <bottom style="medium"/>
    </border>
    <border>
      <left style="medium"/>
      <right style="medium"/>
      <top style="thin"/>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medium"/>
      <right style="medium"/>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cellStyleXfs>
  <cellXfs count="36">
    <xf numFmtId="0" fontId="0" fillId="0" borderId="0" xfId="0" applyAlignment="1">
      <alignment/>
    </xf>
    <xf numFmtId="49" fontId="2" fillId="2" borderId="1" xfId="0" applyNumberFormat="1" applyFont="1" applyFill="1" applyBorder="1" applyAlignment="1">
      <alignment horizontal="center" vertical="center" wrapText="1"/>
    </xf>
    <xf numFmtId="164" fontId="0" fillId="0" borderId="2" xfId="0" applyNumberFormat="1" applyBorder="1" applyAlignment="1">
      <alignment/>
    </xf>
    <xf numFmtId="164" fontId="0" fillId="0" borderId="3" xfId="0" applyNumberFormat="1" applyBorder="1" applyAlignment="1">
      <alignment/>
    </xf>
    <xf numFmtId="164" fontId="0" fillId="0" borderId="4" xfId="0" applyNumberFormat="1" applyBorder="1" applyAlignment="1">
      <alignment/>
    </xf>
    <xf numFmtId="164" fontId="2" fillId="2" borderId="5" xfId="0" applyNumberFormat="1" applyFont="1" applyFill="1" applyBorder="1" applyAlignment="1">
      <alignment/>
    </xf>
    <xf numFmtId="164" fontId="0" fillId="0" borderId="6" xfId="0" applyNumberFormat="1" applyBorder="1" applyAlignment="1">
      <alignment/>
    </xf>
    <xf numFmtId="164" fontId="0" fillId="0" borderId="7" xfId="0" applyNumberFormat="1" applyBorder="1" applyAlignment="1">
      <alignment/>
    </xf>
    <xf numFmtId="164" fontId="0" fillId="0" borderId="8" xfId="0" applyNumberFormat="1" applyBorder="1" applyAlignment="1">
      <alignment/>
    </xf>
    <xf numFmtId="164" fontId="0" fillId="0" borderId="9" xfId="0" applyNumberFormat="1" applyBorder="1" applyAlignment="1">
      <alignment/>
    </xf>
    <xf numFmtId="164" fontId="2" fillId="2" borderId="10" xfId="0" applyNumberFormat="1" applyFont="1" applyFill="1" applyBorder="1" applyAlignment="1">
      <alignment/>
    </xf>
    <xf numFmtId="164" fontId="0" fillId="0" borderId="0" xfId="0" applyNumberFormat="1" applyAlignment="1">
      <alignment/>
    </xf>
    <xf numFmtId="164" fontId="3" fillId="2" borderId="11" xfId="0" applyNumberFormat="1" applyFont="1" applyFill="1" applyBorder="1" applyAlignment="1">
      <alignment/>
    </xf>
    <xf numFmtId="164" fontId="0" fillId="0" borderId="0" xfId="0" applyNumberFormat="1" applyAlignment="1">
      <alignment horizontal="center"/>
    </xf>
    <xf numFmtId="164" fontId="0" fillId="0" borderId="12" xfId="0" applyNumberFormat="1" applyBorder="1" applyAlignment="1">
      <alignment/>
    </xf>
    <xf numFmtId="164" fontId="0" fillId="0" borderId="13" xfId="0" applyNumberFormat="1" applyBorder="1" applyAlignment="1">
      <alignment/>
    </xf>
    <xf numFmtId="164" fontId="0" fillId="0" borderId="14" xfId="0" applyNumberFormat="1" applyBorder="1" applyAlignment="1">
      <alignment/>
    </xf>
    <xf numFmtId="164" fontId="2" fillId="2" borderId="15" xfId="0" applyNumberFormat="1" applyFont="1" applyFill="1" applyBorder="1" applyAlignment="1">
      <alignment/>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0" fontId="2" fillId="3" borderId="19" xfId="0" applyFont="1" applyFill="1" applyBorder="1" applyAlignment="1">
      <alignment/>
    </xf>
    <xf numFmtId="164" fontId="2" fillId="3" borderId="10" xfId="0" applyNumberFormat="1" applyFont="1" applyFill="1" applyBorder="1" applyAlignment="1">
      <alignment/>
    </xf>
    <xf numFmtId="0" fontId="2" fillId="0" borderId="0" xfId="0" applyFont="1" applyAlignment="1">
      <alignment/>
    </xf>
    <xf numFmtId="0" fontId="2" fillId="4" borderId="1" xfId="0" applyFont="1" applyFill="1" applyBorder="1" applyAlignment="1">
      <alignment horizontal="center" vertical="center" wrapText="1"/>
    </xf>
    <xf numFmtId="0" fontId="2" fillId="3" borderId="15" xfId="0" applyFont="1" applyFill="1" applyBorder="1" applyAlignment="1">
      <alignment/>
    </xf>
    <xf numFmtId="164" fontId="2" fillId="3" borderId="15" xfId="0" applyNumberFormat="1" applyFont="1" applyFill="1" applyBorder="1" applyAlignment="1">
      <alignment/>
    </xf>
    <xf numFmtId="0" fontId="2" fillId="4" borderId="1" xfId="0" applyFont="1" applyFill="1" applyBorder="1" applyAlignment="1">
      <alignment horizontal="center" vertical="center"/>
    </xf>
    <xf numFmtId="0" fontId="2" fillId="2" borderId="20" xfId="0" applyFont="1" applyFill="1" applyBorder="1" applyAlignment="1">
      <alignment horizontal="center"/>
    </xf>
    <xf numFmtId="0" fontId="2" fillId="2" borderId="21" xfId="0" applyFont="1" applyFill="1" applyBorder="1" applyAlignment="1">
      <alignment horizontal="center"/>
    </xf>
    <xf numFmtId="49" fontId="0" fillId="2" borderId="21" xfId="0" applyNumberFormat="1" applyFill="1" applyBorder="1" applyAlignment="1">
      <alignment horizontal="center"/>
    </xf>
    <xf numFmtId="164" fontId="0" fillId="0" borderId="22" xfId="0" applyNumberFormat="1" applyBorder="1" applyAlignment="1">
      <alignment/>
    </xf>
    <xf numFmtId="164" fontId="2" fillId="2" borderId="19" xfId="0" applyNumberFormat="1" applyFont="1" applyFill="1" applyBorder="1" applyAlignment="1">
      <alignment/>
    </xf>
    <xf numFmtId="0" fontId="2" fillId="3" borderId="13" xfId="0" applyFont="1" applyFill="1" applyBorder="1" applyAlignment="1">
      <alignment/>
    </xf>
    <xf numFmtId="0" fontId="0" fillId="0" borderId="0" xfId="0" applyFont="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590550</xdr:colOff>
      <xdr:row>9</xdr:row>
      <xdr:rowOff>0</xdr:rowOff>
    </xdr:to>
    <xdr:sp>
      <xdr:nvSpPr>
        <xdr:cNvPr id="1" name="Rectangle 1"/>
        <xdr:cNvSpPr>
          <a:spLocks/>
        </xdr:cNvSpPr>
      </xdr:nvSpPr>
      <xdr:spPr>
        <a:xfrm>
          <a:off x="0" y="0"/>
          <a:ext cx="8401050" cy="1457325"/>
        </a:xfrm>
        <a:prstGeom prst="roundRect">
          <a:avLst/>
        </a:prstGeom>
        <a:solidFill>
          <a:srgbClr val="FFFF00"/>
        </a:solidFill>
        <a:ln w="9525" cmpd="sng">
          <a:noFill/>
        </a:ln>
      </xdr:spPr>
      <xdr:txBody>
        <a:bodyPr vertOverflow="clip" wrap="square" lIns="54000" tIns="46800" rIns="54000" bIns="46800"/>
        <a:p>
          <a:pPr algn="l">
            <a:defRPr/>
          </a:pPr>
          <a:r>
            <a:rPr lang="en-US" cap="none" sz="1000" b="1" i="0" u="none" baseline="0">
              <a:latin typeface="Arial"/>
              <a:ea typeface="Arial"/>
              <a:cs typeface="Arial"/>
            </a:rPr>
            <a:t>Příklad 2.1</a:t>
          </a:r>
          <a:r>
            <a:rPr lang="en-US" cap="none" sz="1000" b="0" i="0" u="none" baseline="0">
              <a:latin typeface="Arial"/>
              <a:ea typeface="Arial"/>
              <a:cs typeface="Arial"/>
            </a:rPr>
            <a:t>
Manželé Fuxovi mají dvojčata Michala a Martina, kterým je 10 let. Slevu na daní za obě děti uplatňuje pan Fuxa. Paní Fuxové se však od března zvýšil plat. Nyní je její hrubá mzda 22 000 Kč. Manžel má hrubou mzdu 20 000 Kč. Manželé uvažují, zda by pro domácí rozpočet nebylo výhodnější, aby v příštím roce slevu na dani nevyužila paní Fuxová. Rozhodněte, která z následujících variant je pro Fuxovi nejvýhodnější .
</a:t>
          </a:r>
          <a:r>
            <a:rPr lang="en-US" cap="none" sz="1000" b="1" i="0" u="none" baseline="0">
              <a:latin typeface="Arial"/>
              <a:ea typeface="Arial"/>
              <a:cs typeface="Arial"/>
            </a:rPr>
            <a:t>a) Pan Fuxa uplatňuje slevu na obě děti.
b) Pan Fuxa uplatňuje slevu na jedno dítě a paní Fuxová na druhé.
c) Paní Fuxová uplatňuje slevu na obě děti.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466725</xdr:colOff>
      <xdr:row>7</xdr:row>
      <xdr:rowOff>152400</xdr:rowOff>
    </xdr:to>
    <xdr:sp>
      <xdr:nvSpPr>
        <xdr:cNvPr id="1" name="Rectangle 1"/>
        <xdr:cNvSpPr>
          <a:spLocks/>
        </xdr:cNvSpPr>
      </xdr:nvSpPr>
      <xdr:spPr>
        <a:xfrm>
          <a:off x="0" y="0"/>
          <a:ext cx="8410575" cy="1285875"/>
        </a:xfrm>
        <a:prstGeom prst="roundRect">
          <a:avLst/>
        </a:prstGeom>
        <a:solidFill>
          <a:srgbClr val="FFFF00"/>
        </a:solidFill>
        <a:ln w="9525" cmpd="sng">
          <a:noFill/>
        </a:ln>
      </xdr:spPr>
      <xdr:txBody>
        <a:bodyPr vertOverflow="clip" wrap="square" lIns="54000" tIns="46800" rIns="54000" bIns="46800"/>
        <a:p>
          <a:pPr algn="l">
            <a:defRPr/>
          </a:pPr>
          <a:r>
            <a:rPr lang="en-US" cap="none" sz="1000" b="1" i="0" u="none" baseline="0">
              <a:latin typeface="Arial"/>
              <a:ea typeface="Arial"/>
              <a:cs typeface="Arial"/>
            </a:rPr>
            <a:t>Příklad 2.2</a:t>
          </a:r>
          <a:r>
            <a:rPr lang="en-US" cap="none" sz="1000" b="0" i="0" u="none" baseline="0">
              <a:latin typeface="Arial"/>
              <a:ea typeface="Arial"/>
              <a:cs typeface="Arial"/>
            </a:rPr>
            <a:t>
Pan Pohoda hlídal Honzíka na pískovišti, potkal se zde s panem Zvídavým, bavili se o svých příjmech. Přišli na zajímavou skutečnost, přestože jsou jejich hrubé příjmy rozdílné o 1 600 Kč, jejich čisté příjmy jsou rozdílné jen přibližně o 200 Kč. Jak je to možné? 
</a:t>
          </a:r>
          <a:r>
            <a:rPr lang="en-US" cap="none" sz="1000" b="1" i="0" u="none" baseline="0">
              <a:latin typeface="Arial"/>
              <a:ea typeface="Arial"/>
              <a:cs typeface="Arial"/>
            </a:rPr>
            <a:t>Zjistěte čisté příjmy i ostatních obyvatel z Nadějova. Hrubé mzdy: pan Pohoda 15 000 Kč, synovec pana Pohody 10 200 Kč, pan Zvídavý 16 600 Kč, paní Zvídavá 19 500 Kč, manželé Stálí - každý 18 050 Kč.</a:t>
          </a:r>
          <a:r>
            <a:rPr lang="en-US" cap="none" sz="800" b="1" i="0" u="none" baseline="0">
              <a:latin typeface="Arial"/>
              <a:ea typeface="Arial"/>
              <a:cs typeface="Arial"/>
            </a:rPr>
            <a:t> (Manželé Pohodovi mají tříletého syna, manželé Zvídaví jsou bezdětní, manželé Stálí mají třicetitříletou dceru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1:I33"/>
  <sheetViews>
    <sheetView workbookViewId="0" topLeftCell="A1">
      <selection activeCell="L26" sqref="L26"/>
    </sheetView>
  </sheetViews>
  <sheetFormatPr defaultColWidth="9.140625" defaultRowHeight="12.75"/>
  <cols>
    <col min="1" max="1" width="14.421875" style="0" customWidth="1"/>
    <col min="2" max="2" width="10.7109375" style="0" customWidth="1"/>
    <col min="3" max="3" width="9.8515625" style="0" customWidth="1"/>
    <col min="4" max="4" width="12.421875" style="0" customWidth="1"/>
    <col min="5" max="5" width="9.421875" style="0" bestFit="1" customWidth="1"/>
    <col min="6" max="6" width="13.57421875" style="0" customWidth="1"/>
    <col min="7" max="7" width="8.421875" style="0" bestFit="1" customWidth="1"/>
    <col min="8" max="8" width="10.57421875" style="0" customWidth="1"/>
    <col min="9" max="9" width="9.421875" style="0" bestFit="1" customWidth="1"/>
  </cols>
  <sheetData>
    <row r="11" ht="13.5" thickBot="1">
      <c r="A11" s="24" t="s">
        <v>20</v>
      </c>
    </row>
    <row r="12" spans="1:9" ht="60" thickBot="1">
      <c r="A12" s="25" t="s">
        <v>19</v>
      </c>
      <c r="B12" s="18" t="s">
        <v>0</v>
      </c>
      <c r="C12" s="19" t="s">
        <v>1</v>
      </c>
      <c r="D12" s="19" t="s">
        <v>2</v>
      </c>
      <c r="E12" s="19" t="s">
        <v>26</v>
      </c>
      <c r="F12" s="19" t="s">
        <v>28</v>
      </c>
      <c r="G12" s="20" t="s">
        <v>29</v>
      </c>
      <c r="H12" s="21" t="s">
        <v>30</v>
      </c>
      <c r="I12" s="1" t="s">
        <v>3</v>
      </c>
    </row>
    <row r="13" spans="1:9" ht="12.75">
      <c r="A13" s="22" t="s">
        <v>4</v>
      </c>
      <c r="B13" s="2">
        <v>20000</v>
      </c>
      <c r="C13" s="3">
        <f>B13*4.5%</f>
        <v>900</v>
      </c>
      <c r="D13" s="3">
        <f>B13*6.5%</f>
        <v>1300</v>
      </c>
      <c r="E13" s="3">
        <f>B13*134%</f>
        <v>26800</v>
      </c>
      <c r="F13" s="3">
        <f>CEILING(E13,100)</f>
        <v>26800</v>
      </c>
      <c r="G13" s="3">
        <f>F13*15%</f>
        <v>4020</v>
      </c>
      <c r="H13" s="4">
        <f>G13-2070-2*967</f>
        <v>16</v>
      </c>
      <c r="I13" s="5">
        <f>B13-(C13+D13+H13)</f>
        <v>17784</v>
      </c>
    </row>
    <row r="14" spans="1:9" ht="13.5" thickBot="1">
      <c r="A14" s="23" t="s">
        <v>5</v>
      </c>
      <c r="B14" s="6">
        <v>22000</v>
      </c>
      <c r="C14" s="7">
        <f>B14*4.5%</f>
        <v>990</v>
      </c>
      <c r="D14" s="7">
        <f>B14*6.5%</f>
        <v>1430</v>
      </c>
      <c r="E14" s="8">
        <f>B14*134%</f>
        <v>29480</v>
      </c>
      <c r="F14" s="7">
        <f>CEILING(E14,100)</f>
        <v>29500</v>
      </c>
      <c r="G14" s="7">
        <f>E14*15%</f>
        <v>4422</v>
      </c>
      <c r="H14" s="9">
        <f>G14-2070</f>
        <v>2352</v>
      </c>
      <c r="I14" s="10">
        <f>B14-(C14+D14+H14)</f>
        <v>17228</v>
      </c>
    </row>
    <row r="15" ht="13.5" thickBot="1">
      <c r="I15" s="11"/>
    </row>
    <row r="16" spans="1:5" ht="13.5" thickBot="1">
      <c r="A16" s="29" t="s">
        <v>25</v>
      </c>
      <c r="B16" s="30"/>
      <c r="C16" s="31" t="s">
        <v>6</v>
      </c>
      <c r="D16" s="31"/>
      <c r="E16" s="12">
        <f>I13+I14</f>
        <v>35012</v>
      </c>
    </row>
    <row r="18" ht="13.5" thickBot="1">
      <c r="A18" s="24" t="s">
        <v>22</v>
      </c>
    </row>
    <row r="19" spans="1:9" ht="60" thickBot="1">
      <c r="A19" s="25" t="s">
        <v>21</v>
      </c>
      <c r="B19" s="18" t="s">
        <v>0</v>
      </c>
      <c r="C19" s="19" t="s">
        <v>1</v>
      </c>
      <c r="D19" s="19" t="s">
        <v>2</v>
      </c>
      <c r="E19" s="19" t="s">
        <v>26</v>
      </c>
      <c r="F19" s="19" t="s">
        <v>28</v>
      </c>
      <c r="G19" s="20" t="s">
        <v>29</v>
      </c>
      <c r="H19" s="21" t="s">
        <v>30</v>
      </c>
      <c r="I19" s="1" t="s">
        <v>3</v>
      </c>
    </row>
    <row r="20" spans="1:9" ht="12.75">
      <c r="A20" s="22" t="s">
        <v>4</v>
      </c>
      <c r="B20" s="2">
        <v>20000</v>
      </c>
      <c r="C20" s="3">
        <f>B20*4.5%</f>
        <v>900</v>
      </c>
      <c r="D20" s="3">
        <f>B20*6.5%</f>
        <v>1300</v>
      </c>
      <c r="E20" s="3">
        <f>B20*134%</f>
        <v>26800</v>
      </c>
      <c r="F20" s="3">
        <f>CEILING(E20,100)</f>
        <v>26800</v>
      </c>
      <c r="G20" s="3">
        <f>F20*15%</f>
        <v>4020</v>
      </c>
      <c r="H20" s="4">
        <f>G20-2070-967</f>
        <v>983</v>
      </c>
      <c r="I20" s="5">
        <f>B20-(C20+D20+H20)</f>
        <v>16817</v>
      </c>
    </row>
    <row r="21" spans="1:9" ht="13.5" thickBot="1">
      <c r="A21" s="23" t="s">
        <v>5</v>
      </c>
      <c r="B21" s="6">
        <v>22000</v>
      </c>
      <c r="C21" s="7">
        <f>B21*4.5%</f>
        <v>990</v>
      </c>
      <c r="D21" s="7">
        <f>B21*6.5%</f>
        <v>1430</v>
      </c>
      <c r="E21" s="8">
        <f>B21*134%</f>
        <v>29480</v>
      </c>
      <c r="F21" s="7">
        <f>CEILING(E21,100)</f>
        <v>29500</v>
      </c>
      <c r="G21" s="7">
        <f>E21*15%</f>
        <v>4422</v>
      </c>
      <c r="H21" s="9">
        <f>G21-2070-967</f>
        <v>1385</v>
      </c>
      <c r="I21" s="10">
        <f>B21-(C21+D21+H21)</f>
        <v>18195</v>
      </c>
    </row>
    <row r="22" ht="13.5" thickBot="1">
      <c r="I22" s="11"/>
    </row>
    <row r="23" spans="1:5" ht="13.5" thickBot="1">
      <c r="A23" s="29" t="s">
        <v>25</v>
      </c>
      <c r="B23" s="30"/>
      <c r="C23" s="31" t="s">
        <v>7</v>
      </c>
      <c r="D23" s="31"/>
      <c r="E23" s="12">
        <f>I20+I21</f>
        <v>35012</v>
      </c>
    </row>
    <row r="25" ht="13.5" thickBot="1">
      <c r="A25" s="24" t="s">
        <v>23</v>
      </c>
    </row>
    <row r="26" spans="1:9" ht="60" thickBot="1">
      <c r="A26" s="25" t="s">
        <v>24</v>
      </c>
      <c r="B26" s="18" t="s">
        <v>0</v>
      </c>
      <c r="C26" s="19" t="s">
        <v>1</v>
      </c>
      <c r="D26" s="19" t="s">
        <v>2</v>
      </c>
      <c r="E26" s="19" t="s">
        <v>26</v>
      </c>
      <c r="F26" s="19" t="s">
        <v>28</v>
      </c>
      <c r="G26" s="20" t="s">
        <v>29</v>
      </c>
      <c r="H26" s="21" t="s">
        <v>30</v>
      </c>
      <c r="I26" s="1" t="s">
        <v>3</v>
      </c>
    </row>
    <row r="27" spans="1:9" ht="12.75">
      <c r="A27" s="22" t="s">
        <v>4</v>
      </c>
      <c r="B27" s="2">
        <v>20000</v>
      </c>
      <c r="C27" s="3">
        <f>B27*4.5%</f>
        <v>900</v>
      </c>
      <c r="D27" s="3">
        <f>B27*6.5%</f>
        <v>1300</v>
      </c>
      <c r="E27" s="3">
        <f>B27*134%</f>
        <v>26800</v>
      </c>
      <c r="F27" s="3">
        <f>CEILING(E27,100)</f>
        <v>26800</v>
      </c>
      <c r="G27" s="3">
        <f>F27*15%</f>
        <v>4020</v>
      </c>
      <c r="H27" s="4">
        <f>G27-2070</f>
        <v>1950</v>
      </c>
      <c r="I27" s="5">
        <f>B27-(C27+D27+H27)</f>
        <v>15850</v>
      </c>
    </row>
    <row r="28" spans="1:9" ht="13.5" thickBot="1">
      <c r="A28" s="23" t="s">
        <v>5</v>
      </c>
      <c r="B28" s="6">
        <v>22000</v>
      </c>
      <c r="C28" s="7">
        <f>B28*4.5%</f>
        <v>990</v>
      </c>
      <c r="D28" s="7">
        <f>B28*6.5%</f>
        <v>1430</v>
      </c>
      <c r="E28" s="8">
        <f>B28*134%</f>
        <v>29480</v>
      </c>
      <c r="F28" s="7">
        <f>CEILING(E28,100)</f>
        <v>29500</v>
      </c>
      <c r="G28" s="7">
        <f>E28*15%</f>
        <v>4422</v>
      </c>
      <c r="H28" s="9">
        <f>G28-2070-2*967</f>
        <v>418</v>
      </c>
      <c r="I28" s="10">
        <f>B28-(C28+D28+H28)</f>
        <v>19162</v>
      </c>
    </row>
    <row r="29" ht="13.5" thickBot="1">
      <c r="I29" s="13"/>
    </row>
    <row r="30" spans="1:5" ht="13.5" thickBot="1">
      <c r="A30" s="29" t="s">
        <v>25</v>
      </c>
      <c r="B30" s="30"/>
      <c r="C30" s="31" t="s">
        <v>8</v>
      </c>
      <c r="D30" s="31"/>
      <c r="E30" s="12">
        <f>I27+I28</f>
        <v>35012</v>
      </c>
    </row>
    <row r="33" ht="12.75">
      <c r="A33" t="s">
        <v>15</v>
      </c>
    </row>
  </sheetData>
  <mergeCells count="6">
    <mergeCell ref="A30:B30"/>
    <mergeCell ref="C30:D30"/>
    <mergeCell ref="A16:B16"/>
    <mergeCell ref="C16:D16"/>
    <mergeCell ref="A23:B23"/>
    <mergeCell ref="C23:D23"/>
  </mergeCells>
  <printOptions horizontalCentered="1"/>
  <pageMargins left="0.7874015748031497" right="0.7874015748031497" top="0.984251968503937" bottom="0.984251968503937" header="0.5118110236220472" footer="0.5118110236220472"/>
  <pageSetup fitToHeight="1" fitToWidth="1" orientation="landscape" paperSize="9" scale="93" r:id="rId2"/>
  <headerFooter alignWithMargins="0">
    <oddHeader>&amp;C&amp;F &amp;A</oddHeader>
    <oddFooter>&amp;CStránka &amp;P z &amp;N</oddFooter>
  </headerFooter>
  <drawing r:id="rId1"/>
</worksheet>
</file>

<file path=xl/worksheets/sheet2.xml><?xml version="1.0" encoding="utf-8"?>
<worksheet xmlns="http://schemas.openxmlformats.org/spreadsheetml/2006/main" xmlns:r="http://schemas.openxmlformats.org/officeDocument/2006/relationships">
  <dimension ref="A10:I27"/>
  <sheetViews>
    <sheetView tabSelected="1" workbookViewId="0" topLeftCell="A1">
      <selection activeCell="K28" sqref="K28"/>
    </sheetView>
  </sheetViews>
  <sheetFormatPr defaultColWidth="9.140625" defaultRowHeight="12.75"/>
  <cols>
    <col min="1" max="1" width="12.57421875" style="0" bestFit="1" customWidth="1"/>
    <col min="2" max="2" width="9.421875" style="0" customWidth="1"/>
    <col min="3" max="3" width="9.421875" style="0" bestFit="1" customWidth="1"/>
    <col min="4" max="4" width="13.421875" style="0" customWidth="1"/>
    <col min="5" max="5" width="11.28125" style="0" bestFit="1" customWidth="1"/>
    <col min="6" max="6" width="16.57421875" style="0" customWidth="1"/>
    <col min="7" max="7" width="8.421875" style="0" bestFit="1" customWidth="1"/>
    <col min="8" max="8" width="10.28125" style="0" bestFit="1" customWidth="1"/>
    <col min="9" max="9" width="9.421875" style="0" bestFit="1" customWidth="1"/>
  </cols>
  <sheetData>
    <row r="9" ht="13.5" thickBot="1"/>
    <row r="10" spans="1:9" ht="50.25" thickBot="1">
      <c r="A10" s="28" t="s">
        <v>9</v>
      </c>
      <c r="B10" s="18" t="s">
        <v>0</v>
      </c>
      <c r="C10" s="19" t="s">
        <v>1</v>
      </c>
      <c r="D10" s="19" t="s">
        <v>2</v>
      </c>
      <c r="E10" s="19" t="s">
        <v>26</v>
      </c>
      <c r="F10" s="19" t="s">
        <v>33</v>
      </c>
      <c r="G10" s="20" t="s">
        <v>29</v>
      </c>
      <c r="H10" s="21" t="s">
        <v>32</v>
      </c>
      <c r="I10" s="1" t="s">
        <v>3</v>
      </c>
    </row>
    <row r="11" spans="1:9" ht="13.5" thickBot="1">
      <c r="A11" s="22" t="s">
        <v>10</v>
      </c>
      <c r="B11" s="2">
        <v>15000</v>
      </c>
      <c r="C11" s="3">
        <f>B11*4.5%</f>
        <v>675</v>
      </c>
      <c r="D11" s="3">
        <f>B11*6.5%</f>
        <v>975</v>
      </c>
      <c r="E11" s="3">
        <f>B11*134%</f>
        <v>20100</v>
      </c>
      <c r="F11" s="3">
        <f>CEILING(E11,100)</f>
        <v>20100</v>
      </c>
      <c r="G11" s="3">
        <f>F11*15%</f>
        <v>3015</v>
      </c>
      <c r="H11" s="4">
        <f>IF(G11-2070-967&lt;0,0,G11-2070-967)</f>
        <v>0</v>
      </c>
      <c r="I11" s="5">
        <f>B11-(C11+D11+H11)</f>
        <v>13350</v>
      </c>
    </row>
    <row r="12" spans="1:9" ht="13.5" thickBot="1">
      <c r="A12" s="34" t="s">
        <v>31</v>
      </c>
      <c r="B12" s="2">
        <v>10200</v>
      </c>
      <c r="C12" s="3">
        <f>B12*4.5%</f>
        <v>459</v>
      </c>
      <c r="D12" s="3">
        <f>B12*6.5%</f>
        <v>663</v>
      </c>
      <c r="E12" s="3">
        <f>B12*134%</f>
        <v>13668</v>
      </c>
      <c r="F12" s="3">
        <f>CEILING(E12,100)</f>
        <v>13700</v>
      </c>
      <c r="G12" s="3">
        <f>F12*15%</f>
        <v>2055</v>
      </c>
      <c r="H12" s="4">
        <f>IF(G12-2070&lt;0,0,G12-2070)</f>
        <v>0</v>
      </c>
      <c r="I12" s="5">
        <f>B12-(C12+D12+H12)</f>
        <v>9078</v>
      </c>
    </row>
    <row r="13" spans="1:9" ht="13.5" thickBot="1">
      <c r="A13" s="22" t="s">
        <v>11</v>
      </c>
      <c r="B13" s="32">
        <v>16600</v>
      </c>
      <c r="C13" s="16">
        <f>B13*4.5%</f>
        <v>747</v>
      </c>
      <c r="D13" s="16">
        <f>B13*6.5%</f>
        <v>1079</v>
      </c>
      <c r="E13" s="16">
        <f>B13*134%</f>
        <v>22244</v>
      </c>
      <c r="F13" s="16">
        <f>CEILING(E13,100)</f>
        <v>22300</v>
      </c>
      <c r="G13" s="16">
        <f>E13*15%</f>
        <v>3336.6</v>
      </c>
      <c r="H13" s="4">
        <f>IF(G13-2070&lt;0,0,G13-2070)</f>
        <v>1266.6</v>
      </c>
      <c r="I13" s="33">
        <f>B13-(C13+D13+H13)</f>
        <v>13507.4</v>
      </c>
    </row>
    <row r="14" spans="1:9" ht="13.5" thickBot="1">
      <c r="A14" s="26" t="s">
        <v>12</v>
      </c>
      <c r="B14" s="14">
        <v>19500</v>
      </c>
      <c r="C14" s="15">
        <f>B14*4.5%</f>
        <v>877.5</v>
      </c>
      <c r="D14" s="15">
        <f>B14*6.5%</f>
        <v>1267.5</v>
      </c>
      <c r="E14" s="16">
        <f>B14*134%</f>
        <v>26130</v>
      </c>
      <c r="F14" s="15">
        <f>CEILING(E14,100)</f>
        <v>26200</v>
      </c>
      <c r="G14" s="15">
        <f>E14*15%</f>
        <v>3919.5</v>
      </c>
      <c r="H14" s="4">
        <f>IF(G14-2070&lt;0,0,G14-2070)</f>
        <v>1849.5</v>
      </c>
      <c r="I14" s="17">
        <f>B14-(C14+D14+H14)</f>
        <v>15505.5</v>
      </c>
    </row>
    <row r="15" spans="1:9" ht="13.5" thickBot="1">
      <c r="A15" s="27" t="s">
        <v>13</v>
      </c>
      <c r="B15" s="14">
        <v>18050</v>
      </c>
      <c r="C15" s="15">
        <f>B15*4.5%</f>
        <v>812.25</v>
      </c>
      <c r="D15" s="15">
        <f>B15*6.5%</f>
        <v>1173.25</v>
      </c>
      <c r="E15" s="16">
        <f>B15*134%</f>
        <v>24187</v>
      </c>
      <c r="F15" s="15">
        <f>CEILING(E15,100)</f>
        <v>24200</v>
      </c>
      <c r="G15" s="15">
        <f>E15*15%</f>
        <v>3628.0499999999997</v>
      </c>
      <c r="H15" s="4">
        <f>IF(G15-2070&lt;0,0,G15-2070)</f>
        <v>1558.0499999999997</v>
      </c>
      <c r="I15" s="17">
        <f>B15-(C15+D15+H15)</f>
        <v>14506.45</v>
      </c>
    </row>
    <row r="16" spans="1:9" ht="13.5" thickBot="1">
      <c r="A16" s="23" t="s">
        <v>14</v>
      </c>
      <c r="B16" s="6">
        <v>18050</v>
      </c>
      <c r="C16" s="7">
        <f>B16*4.5%</f>
        <v>812.25</v>
      </c>
      <c r="D16" s="7">
        <f>B16*6.5%</f>
        <v>1173.25</v>
      </c>
      <c r="E16" s="8">
        <f>B16*134%</f>
        <v>24187</v>
      </c>
      <c r="F16" s="7">
        <f>CEILING(E16,100)</f>
        <v>24200</v>
      </c>
      <c r="G16" s="7">
        <f>E16*15%</f>
        <v>3628.0499999999997</v>
      </c>
      <c r="H16" s="4">
        <f>IF(G16-2070&lt;0,0,G16-2070)</f>
        <v>1558.0499999999997</v>
      </c>
      <c r="I16" s="10">
        <f>B16-(C16+D16+H16)</f>
        <v>14506.45</v>
      </c>
    </row>
    <row r="18" ht="12.75">
      <c r="A18" t="s">
        <v>16</v>
      </c>
    </row>
    <row r="19" ht="12.75">
      <c r="A19" t="s">
        <v>27</v>
      </c>
    </row>
    <row r="20" ht="12.75">
      <c r="A20" t="s">
        <v>17</v>
      </c>
    </row>
    <row r="21" ht="12.75">
      <c r="A21" t="s">
        <v>18</v>
      </c>
    </row>
    <row r="23" spans="1:8" ht="12.75">
      <c r="A23" s="35" t="s">
        <v>35</v>
      </c>
      <c r="B23" s="35"/>
      <c r="C23" s="35"/>
      <c r="D23" s="35"/>
      <c r="E23" s="35"/>
      <c r="F23" s="35"/>
      <c r="G23" s="35"/>
      <c r="H23" s="35"/>
    </row>
    <row r="24" spans="1:8" ht="12.75">
      <c r="A24" s="35" t="s">
        <v>36</v>
      </c>
      <c r="B24" s="35"/>
      <c r="C24" s="35"/>
      <c r="D24" s="35"/>
      <c r="E24" s="35"/>
      <c r="F24" s="35"/>
      <c r="G24" s="35"/>
      <c r="H24" s="35"/>
    </row>
    <row r="25" spans="1:8" ht="12.75">
      <c r="A25" s="35" t="s">
        <v>37</v>
      </c>
      <c r="B25" s="35"/>
      <c r="C25" s="35"/>
      <c r="D25" s="35"/>
      <c r="E25" s="35"/>
      <c r="F25" s="35"/>
      <c r="G25" s="35"/>
      <c r="H25" s="35"/>
    </row>
    <row r="26" spans="1:8" ht="12.75">
      <c r="A26" s="35" t="s">
        <v>34</v>
      </c>
      <c r="B26" s="35"/>
      <c r="C26" s="35"/>
      <c r="D26" s="35"/>
      <c r="E26" s="35"/>
      <c r="F26" s="35"/>
      <c r="G26" s="35"/>
      <c r="H26" s="35"/>
    </row>
    <row r="27" spans="1:8" ht="12.75">
      <c r="A27" s="35"/>
      <c r="B27" s="35"/>
      <c r="C27" s="35"/>
      <c r="D27" s="35"/>
      <c r="E27" s="35"/>
      <c r="F27" s="35"/>
      <c r="G27" s="35"/>
      <c r="H27" s="35"/>
    </row>
  </sheetData>
  <printOptions/>
  <pageMargins left="0.75" right="0.75" top="1" bottom="1" header="0.4921259845" footer="0.4921259845"/>
  <pageSetup orientation="landscape" paperSize="9" r:id="rId2"/>
  <headerFooter alignWithMargins="0">
    <oddHeader>&amp;C&amp;F &amp;A</oddHeader>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Horváthová</dc:creator>
  <cp:keywords/>
  <dc:description/>
  <cp:lastModifiedBy>oem</cp:lastModifiedBy>
  <cp:lastPrinted>2010-07-13T12:08:46Z</cp:lastPrinted>
  <dcterms:created xsi:type="dcterms:W3CDTF">2010-07-12T21:56:54Z</dcterms:created>
  <dcterms:modified xsi:type="dcterms:W3CDTF">2010-10-12T08:01:12Z</dcterms:modified>
  <cp:category/>
  <cp:version/>
  <cp:contentType/>
  <cp:contentStatus/>
</cp:coreProperties>
</file>